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Summary" sheetId="1" r:id="rId1"/>
    <sheet name="Joe Smith" sheetId="2" r:id="rId2"/>
    <sheet name="Tim White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<sst xmlns="http://schemas.openxmlformats.org/spreadsheetml/2006/main" count="51" uniqueCount="34">
  <si>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Saving</t>
  </si>
  <si>
    <t>Total</t>
  </si>
  <si>
    <t>Bought</t>
  </si>
  <si>
    <t>Name</t>
  </si>
  <si>
    <t>Value</t>
  </si>
  <si>
    <t>Richest</t>
  </si>
  <si>
    <t>Poorest</t>
  </si>
  <si>
    <t>Value 12/22/2004</t>
  </si>
  <si>
    <t>Value 1/5/2005</t>
  </si>
  <si>
    <t>Microsoft</t>
  </si>
  <si>
    <t>SBC</t>
  </si>
  <si>
    <t>GE</t>
  </si>
  <si>
    <t>Southwest Airlines</t>
  </si>
  <si>
    <t>Walmart</t>
  </si>
  <si>
    <t>Dodge&amp;Cox Stock Fund</t>
  </si>
  <si>
    <t>Pimco Emerging Market Bond</t>
  </si>
  <si>
    <t>Joe Smith</t>
  </si>
  <si>
    <t>Tim White</t>
  </si>
  <si>
    <t>Dodge&amp;Cox</t>
  </si>
  <si>
    <t>Pimco Instl PIMS
EmMkBd</t>
  </si>
  <si>
    <t>PAEMX</t>
  </si>
  <si>
    <t>DODGX</t>
  </si>
  <si>
    <t>GenElec</t>
  </si>
  <si>
    <t>SBC Com</t>
  </si>
  <si>
    <t>SwstAirl</t>
  </si>
  <si>
    <t>WalMart</t>
  </si>
  <si>
    <t>MSFT</t>
  </si>
  <si>
    <t>LUV</t>
  </si>
  <si>
    <t>WMT</t>
  </si>
  <si>
    <t>change/share</t>
  </si>
  <si>
    <t>total stock</t>
  </si>
  <si>
    <t>change/stock</t>
  </si>
  <si>
    <t>Change</t>
  </si>
  <si>
    <t>Value 2/1/2005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</si>
</sst>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wrapText="1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16" fontId="4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8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3" sqref="D3"/>
    </sheetView>
  </sheetViews>
  <sheetFormatPr defaultColWidth="9.140625" defaultRowHeight="12.75"/>
  <cols>
    <col min="1" max="1" width="14.421875" style="0" bestFit="1" customWidth="1"/>
    <col min="2" max="2" width="10.28125" style="0" bestFit="1" customWidth="1"/>
    <col min="3" max="3" width="10.28125" style="0" customWidth="1"/>
    <col min="4" max="7" width="10.140625" style="0" bestFit="1" customWidth="1"/>
  </cols>
  <sheetData>
    <row r="1" spans="1:8" ht="25.5">
      <c r="A1" s="4" t="s">
        <v>3</v>
      </c>
      <c r="B1" s="7" t="s">
        <v>7</v>
      </c>
      <c r="C1" s="7" t="s">
        <v>32</v>
      </c>
      <c r="D1" s="7" t="s">
        <v>8</v>
      </c>
      <c r="E1" s="7" t="s">
        <v>32</v>
      </c>
      <c r="F1" s="7" t="s">
        <v>33</v>
      </c>
      <c r="G1" s="7"/>
      <c r="H1" s="7"/>
    </row>
    <row r="2" spans="1:8" ht="12.75">
      <c r="A2" s="2" t="str">
        <f>'Joe Smith'!$A$1</f>
        <v>Joe Smith</v>
      </c>
      <c r="B2" s="2">
        <f>'Joe Smith'!$H$7</f>
        <v>1000</v>
      </c>
      <c r="C2" s="13">
        <f>D2-B2</f>
        <v>-12.789999999999964</v>
      </c>
      <c r="D2" s="2">
        <f>'Joe Smith'!$H$11</f>
        <v>987.21</v>
      </c>
      <c r="E2" s="13">
        <f>F2-D2</f>
        <v>-24.6400000000001</v>
      </c>
      <c r="F2" s="2">
        <f>'Joe Smith'!$H$16</f>
        <v>962.5699999999999</v>
      </c>
      <c r="G2" s="2"/>
      <c r="H2" s="2"/>
    </row>
    <row r="3" spans="1:9" ht="12.75">
      <c r="A3" s="2" t="str">
        <f>'Tim White'!$A$1</f>
        <v>Tim White</v>
      </c>
      <c r="B3" s="2">
        <f>'Tim White'!$H$7</f>
        <v>1000</v>
      </c>
      <c r="C3" s="13">
        <f>D3-B3</f>
        <v>-22.25</v>
      </c>
      <c r="D3" s="2">
        <f>'Tim White'!$H$11</f>
        <v>977.75</v>
      </c>
      <c r="E3" s="13">
        <f>F3-D3</f>
        <v>6.990000000000009</v>
      </c>
      <c r="F3" s="2">
        <f>'Tim White'!$H$16</f>
        <v>984.74</v>
      </c>
      <c r="G3" s="2"/>
      <c r="H3" s="2"/>
      <c r="I3" s="4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8" ht="12.75"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2"/>
      <c r="E6" s="2"/>
      <c r="F6" s="2"/>
      <c r="G6" s="2"/>
      <c r="H6" s="2"/>
    </row>
    <row r="7" spans="2:8" ht="12.75">
      <c r="B7" s="2"/>
      <c r="C7" s="2"/>
      <c r="D7" s="2"/>
      <c r="E7" s="2"/>
      <c r="F7" s="2"/>
      <c r="G7" s="2"/>
      <c r="H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2"/>
      <c r="C10" s="2"/>
      <c r="D10" s="2"/>
    </row>
    <row r="11" spans="1:8" ht="12.75">
      <c r="A11" s="3"/>
      <c r="B11" s="2"/>
      <c r="C11" s="2"/>
      <c r="D11" s="2"/>
      <c r="E11" s="2"/>
      <c r="F11" s="2"/>
      <c r="G11" s="2"/>
      <c r="H11" s="2"/>
    </row>
    <row r="12" spans="1:9" ht="12.75">
      <c r="A12" s="5" t="s">
        <v>6</v>
      </c>
      <c r="B12" s="2" t="str">
        <f ca="1">OFFSET($A$1,MATCH(MIN(B2:B8),B2:B8,0),0)</f>
        <v>Joe Smith</v>
      </c>
      <c r="C12" s="2"/>
      <c r="D12" s="2" t="str">
        <f ca="1">OFFSET($A$1,MATCH(MIN(D2:D8),D2:D8,0),0)</f>
        <v>Tim White</v>
      </c>
      <c r="E12" s="2"/>
      <c r="F12" s="2" t="str">
        <f ca="1">OFFSET($A$1,MATCH(MIN(F2:F8),F2:F8,0),0)</f>
        <v>Joe Smith</v>
      </c>
      <c r="G12" s="2"/>
      <c r="H12" s="2"/>
      <c r="I12" s="2"/>
    </row>
    <row r="13" spans="1:9" ht="12.75">
      <c r="A13" s="8" t="s">
        <v>4</v>
      </c>
      <c r="B13" s="2">
        <f>MIN(B$2:B8)</f>
        <v>1000</v>
      </c>
      <c r="C13" s="2"/>
      <c r="D13" s="2">
        <f>MIN(D$2:D8)</f>
        <v>977.75</v>
      </c>
      <c r="E13" s="2"/>
      <c r="F13" s="2">
        <f>MIN(F$2:F8)</f>
        <v>962.5699999999999</v>
      </c>
      <c r="G13" s="2"/>
      <c r="H13" s="2"/>
      <c r="I13" s="2"/>
    </row>
    <row r="14" spans="1:9" ht="12.75">
      <c r="A14" s="8"/>
      <c r="B14" s="2"/>
      <c r="C14" s="2"/>
      <c r="D14" s="2"/>
      <c r="E14" s="2"/>
      <c r="F14" s="2"/>
      <c r="G14" s="2"/>
      <c r="H14" s="2"/>
      <c r="I14" s="2"/>
    </row>
    <row r="15" spans="1:6" ht="12.75">
      <c r="A15" s="5" t="s">
        <v>5</v>
      </c>
      <c r="B15" t="str">
        <f ca="1">OFFSET($A$1,MATCH(MAX(B2:B8),B2:B8,0),0)</f>
        <v>Joe Smith</v>
      </c>
      <c r="D15" t="str">
        <f ca="1">OFFSET($A$1,MATCH(MAX(D2:D8),D2:D8,0),0)</f>
        <v>Joe Smith</v>
      </c>
      <c r="F15" t="str">
        <f ca="1">OFFSET($A$1,MATCH(MAX(F2:F8),F2:F8,0),0)</f>
        <v>Tim White</v>
      </c>
    </row>
    <row r="16" spans="1:8" ht="12.75">
      <c r="A16" s="8" t="s">
        <v>4</v>
      </c>
      <c r="B16" s="2">
        <f>MAX(B$2:B8)</f>
        <v>1000</v>
      </c>
      <c r="C16" s="2"/>
      <c r="D16" s="2">
        <f>MAX(D$2:D8)</f>
        <v>987.21</v>
      </c>
      <c r="E16" s="2"/>
      <c r="F16" s="2">
        <f>MAX(F$2:F8)</f>
        <v>984.74</v>
      </c>
      <c r="G16" s="2"/>
      <c r="H16" s="2"/>
    </row>
    <row r="17" spans="2:9" ht="12.75">
      <c r="B17" s="2"/>
      <c r="C17" s="2"/>
      <c r="D17" s="2"/>
      <c r="E17" s="2"/>
      <c r="F17" s="2"/>
      <c r="G17" s="2"/>
      <c r="H17" s="2"/>
      <c r="I17" s="2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7" sqref="B7"/>
    </sheetView>
  </sheetViews>
  <sheetFormatPr defaultColWidth="9.140625" defaultRowHeight="12.75"/>
  <cols>
    <col min="4" max="4" width="9.8515625" style="0" customWidth="1"/>
    <col min="5" max="5" width="10.140625" style="0" customWidth="1"/>
  </cols>
  <sheetData>
    <row r="1" spans="1:6" ht="25.5">
      <c r="A1" t="s">
        <v>16</v>
      </c>
      <c r="B1" s="4" t="s">
        <v>11</v>
      </c>
      <c r="C1" s="4" t="s">
        <v>9</v>
      </c>
      <c r="D1" s="4" t="s">
        <v>10</v>
      </c>
      <c r="E1" s="7" t="s">
        <v>12</v>
      </c>
      <c r="F1" s="9" t="s">
        <v>13</v>
      </c>
    </row>
    <row r="2" spans="2:6" ht="12.75">
      <c r="B2" s="9" t="s">
        <v>22</v>
      </c>
      <c r="C2" s="9" t="s">
        <v>9</v>
      </c>
      <c r="D2" s="9" t="s">
        <v>23</v>
      </c>
      <c r="E2" s="9" t="s">
        <v>24</v>
      </c>
      <c r="F2" s="9" t="s">
        <v>25</v>
      </c>
    </row>
    <row r="3" spans="2:8" ht="12.75">
      <c r="B3" s="9" t="s">
        <v>11</v>
      </c>
      <c r="C3" s="9" t="s">
        <v>26</v>
      </c>
      <c r="D3" s="9" t="s">
        <v>10</v>
      </c>
      <c r="E3" s="9" t="s">
        <v>27</v>
      </c>
      <c r="F3" s="9" t="s">
        <v>28</v>
      </c>
      <c r="G3" s="4" t="s">
        <v>0</v>
      </c>
      <c r="H3" s="4" t="s">
        <v>1</v>
      </c>
    </row>
    <row r="4" spans="1:7" ht="12.75">
      <c r="A4" s="5" t="s">
        <v>2</v>
      </c>
      <c r="B4" s="1">
        <v>7</v>
      </c>
      <c r="C4" s="1">
        <v>9</v>
      </c>
      <c r="D4" s="1">
        <v>8</v>
      </c>
      <c r="E4" s="1">
        <v>8</v>
      </c>
      <c r="F4" s="1">
        <v>3</v>
      </c>
      <c r="G4" s="6">
        <v>0.02</v>
      </c>
    </row>
    <row r="6" spans="1:6" ht="12.75">
      <c r="A6" s="3">
        <v>38343</v>
      </c>
      <c r="B6" s="2">
        <v>37.17</v>
      </c>
      <c r="C6" s="2">
        <v>27.07</v>
      </c>
      <c r="D6" s="2">
        <v>25.9</v>
      </c>
      <c r="E6" s="2">
        <v>15.71</v>
      </c>
      <c r="F6" s="2">
        <v>52.6</v>
      </c>
    </row>
    <row r="7" spans="2:8" ht="12.75">
      <c r="B7" s="2">
        <f>B6*B$4</f>
        <v>260.19</v>
      </c>
      <c r="C7" s="2">
        <f>C6*C$4</f>
        <v>243.63</v>
      </c>
      <c r="D7" s="2">
        <f>D6*D$4</f>
        <v>207.2</v>
      </c>
      <c r="E7" s="2">
        <f>E6*E$4</f>
        <v>125.68</v>
      </c>
      <c r="F7" s="2">
        <f>F6*F$4</f>
        <v>157.8</v>
      </c>
      <c r="G7" s="2">
        <f>1000-SUM(B7:F7)</f>
        <v>5.5</v>
      </c>
      <c r="H7" s="2">
        <f>SUM(B7:G7)</f>
        <v>1000</v>
      </c>
    </row>
    <row r="8" spans="2:8" ht="12.75">
      <c r="B8" s="2"/>
      <c r="C8" s="2"/>
      <c r="D8" s="2"/>
      <c r="E8" s="2"/>
      <c r="F8" s="2"/>
      <c r="G8" s="2"/>
      <c r="H8" s="2"/>
    </row>
    <row r="9" spans="1:8" ht="12.75">
      <c r="A9" s="3">
        <v>38357</v>
      </c>
      <c r="B9" s="2">
        <v>36.15</v>
      </c>
      <c r="C9" s="2">
        <v>26.84</v>
      </c>
      <c r="D9" s="2">
        <v>25.32</v>
      </c>
      <c r="E9" s="2">
        <v>15.61</v>
      </c>
      <c r="F9" s="2">
        <v>53.22</v>
      </c>
      <c r="G9" s="2"/>
      <c r="H9" s="2"/>
    </row>
    <row r="10" spans="1:6" ht="12.75">
      <c r="A10" s="10" t="s">
        <v>29</v>
      </c>
      <c r="B10" s="11">
        <f>B9-B6</f>
        <v>-1.0200000000000031</v>
      </c>
      <c r="C10" s="11">
        <f>C9-C6</f>
        <v>-0.23000000000000043</v>
      </c>
      <c r="D10" s="11">
        <f>D9-D6</f>
        <v>-0.5799999999999983</v>
      </c>
      <c r="E10" s="11">
        <f>E9-E6</f>
        <v>-0.10000000000000142</v>
      </c>
      <c r="F10" s="11">
        <f>F9-F6</f>
        <v>0.6199999999999974</v>
      </c>
    </row>
    <row r="11" spans="1:8" ht="12.75">
      <c r="A11" s="12" t="s">
        <v>30</v>
      </c>
      <c r="B11" s="2">
        <f>B9*B$4</f>
        <v>253.04999999999998</v>
      </c>
      <c r="C11" s="2">
        <f>C9*C$4</f>
        <v>241.56</v>
      </c>
      <c r="D11" s="2">
        <f>D9*D$4</f>
        <v>202.56</v>
      </c>
      <c r="E11" s="2">
        <f>E9*E$4</f>
        <v>124.88</v>
      </c>
      <c r="F11" s="2">
        <f>F9*F$4</f>
        <v>159.66</v>
      </c>
      <c r="G11" s="2">
        <f>ROUND(G7*(1+$G$4*((A9-A6)/365)),2)</f>
        <v>5.5</v>
      </c>
      <c r="H11" s="2">
        <f>SUM(B11:G11)</f>
        <v>987.21</v>
      </c>
    </row>
    <row r="12" spans="1:8" ht="12.75">
      <c r="A12" s="12" t="s">
        <v>31</v>
      </c>
      <c r="B12" s="11">
        <f aca="true" t="shared" si="0" ref="B12:G12">B11-B7</f>
        <v>-7.140000000000015</v>
      </c>
      <c r="C12" s="11">
        <f t="shared" si="0"/>
        <v>-2.069999999999993</v>
      </c>
      <c r="D12" s="11">
        <f t="shared" si="0"/>
        <v>-4.639999999999986</v>
      </c>
      <c r="E12" s="11">
        <f t="shared" si="0"/>
        <v>-0.8000000000000114</v>
      </c>
      <c r="F12" s="11">
        <f t="shared" si="0"/>
        <v>1.8599999999999852</v>
      </c>
      <c r="G12" s="11">
        <f t="shared" si="0"/>
        <v>0</v>
      </c>
      <c r="H12" s="11">
        <f>SUM(B12:G12)</f>
        <v>-12.79000000000002</v>
      </c>
    </row>
    <row r="13" spans="1:8" ht="12.75">
      <c r="A13" s="12"/>
      <c r="B13" s="11"/>
      <c r="C13" s="11"/>
      <c r="D13" s="11"/>
      <c r="E13" s="11"/>
      <c r="F13" s="11"/>
      <c r="G13" s="11"/>
      <c r="H13" s="11"/>
    </row>
    <row r="14" spans="1:6" ht="12.75">
      <c r="A14" s="3">
        <v>38384</v>
      </c>
      <c r="B14" s="2">
        <v>36.28</v>
      </c>
      <c r="C14" s="2">
        <v>26.39</v>
      </c>
      <c r="D14" s="2">
        <v>23.92</v>
      </c>
      <c r="E14" s="2">
        <v>14.55</v>
      </c>
      <c r="F14" s="2">
        <v>52.61</v>
      </c>
    </row>
    <row r="15" spans="1:6" ht="12.75">
      <c r="A15" s="10" t="s">
        <v>29</v>
      </c>
      <c r="B15" s="11">
        <f>B14-B9</f>
        <v>0.13000000000000256</v>
      </c>
      <c r="C15" s="11">
        <f>C14-C9</f>
        <v>-0.4499999999999993</v>
      </c>
      <c r="D15" s="11">
        <f>D14-D9</f>
        <v>-1.3999999999999986</v>
      </c>
      <c r="E15" s="11">
        <f>E14-E9</f>
        <v>-1.0599999999999987</v>
      </c>
      <c r="F15" s="11">
        <f>F14-F9</f>
        <v>-0.6099999999999994</v>
      </c>
    </row>
    <row r="16" spans="1:8" ht="12.75">
      <c r="A16" s="12" t="s">
        <v>30</v>
      </c>
      <c r="B16" s="2">
        <f>B14*B$4</f>
        <v>253.96</v>
      </c>
      <c r="C16" s="2">
        <f>C14*C$4</f>
        <v>237.51</v>
      </c>
      <c r="D16" s="2">
        <f>D14*D$4</f>
        <v>191.36</v>
      </c>
      <c r="E16" s="2">
        <f>E14*E$4</f>
        <v>116.4</v>
      </c>
      <c r="F16" s="2">
        <f>F14*F$4</f>
        <v>157.82999999999998</v>
      </c>
      <c r="G16" s="2">
        <f>ROUND(G11*(1+$G$4*((A14-A9)/365)),2)</f>
        <v>5.51</v>
      </c>
      <c r="H16" s="2">
        <f>SUM(B16:G16)</f>
        <v>962.5699999999999</v>
      </c>
    </row>
    <row r="17" spans="1:8" ht="12.75">
      <c r="A17" s="12" t="s">
        <v>31</v>
      </c>
      <c r="B17" s="11">
        <f aca="true" t="shared" si="1" ref="B17:G17">B16-B11</f>
        <v>0.910000000000025</v>
      </c>
      <c r="C17" s="11">
        <f t="shared" si="1"/>
        <v>-4.050000000000011</v>
      </c>
      <c r="D17" s="11">
        <f t="shared" si="1"/>
        <v>-11.199999999999989</v>
      </c>
      <c r="E17" s="11">
        <f t="shared" si="1"/>
        <v>-8.47999999999999</v>
      </c>
      <c r="F17" s="11">
        <f t="shared" si="1"/>
        <v>-1.8300000000000125</v>
      </c>
      <c r="G17" s="11">
        <f t="shared" si="1"/>
        <v>0.009999999999999787</v>
      </c>
      <c r="H17" s="11">
        <f>SUM(B17:G17)</f>
        <v>-24.63999999999998</v>
      </c>
    </row>
    <row r="18" spans="2:8" ht="12.75">
      <c r="B18" s="2"/>
      <c r="C18" s="2"/>
      <c r="D18" s="2"/>
      <c r="E18" s="2"/>
      <c r="F18" s="2"/>
      <c r="G18" s="2"/>
      <c r="H18" s="2"/>
    </row>
    <row r="19" spans="1:6" ht="12.75">
      <c r="A19" s="3"/>
      <c r="B19" s="2"/>
      <c r="C19" s="2"/>
      <c r="D19" s="2"/>
      <c r="E19" s="2"/>
      <c r="F19" s="2"/>
    </row>
    <row r="20" spans="1:6" ht="12.75">
      <c r="A20" s="10"/>
      <c r="B20" s="11"/>
      <c r="C20" s="11"/>
      <c r="D20" s="11"/>
      <c r="E20" s="11"/>
      <c r="F20" s="11"/>
    </row>
    <row r="21" spans="1:8" ht="12.75">
      <c r="A21" s="12"/>
      <c r="B21" s="2"/>
      <c r="C21" s="2"/>
      <c r="D21" s="2"/>
      <c r="E21" s="2"/>
      <c r="F21" s="2"/>
      <c r="G21" s="2"/>
      <c r="H21" s="2"/>
    </row>
    <row r="22" spans="1:8" ht="12.75">
      <c r="A22" s="12"/>
      <c r="B22" s="11"/>
      <c r="C22" s="11"/>
      <c r="D22" s="11"/>
      <c r="E22" s="11"/>
      <c r="F22" s="11"/>
      <c r="G22" s="11"/>
      <c r="H22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6" sqref="G16"/>
    </sheetView>
  </sheetViews>
  <sheetFormatPr defaultColWidth="9.140625" defaultRowHeight="12.75"/>
  <cols>
    <col min="2" max="2" width="13.57421875" style="0" customWidth="1"/>
    <col min="3" max="3" width="16.00390625" style="0" customWidth="1"/>
  </cols>
  <sheetData>
    <row r="1" spans="1:3" ht="38.25">
      <c r="A1" t="s">
        <v>17</v>
      </c>
      <c r="B1" s="9" t="s">
        <v>14</v>
      </c>
      <c r="C1" s="9" t="s">
        <v>15</v>
      </c>
    </row>
    <row r="2" spans="2:3" ht="38.25">
      <c r="B2" s="9" t="s">
        <v>18</v>
      </c>
      <c r="C2" s="9" t="s">
        <v>19</v>
      </c>
    </row>
    <row r="3" spans="2:8" ht="12.75">
      <c r="B3" s="9" t="s">
        <v>21</v>
      </c>
      <c r="C3" s="9" t="s">
        <v>20</v>
      </c>
      <c r="D3" s="4"/>
      <c r="E3" s="4"/>
      <c r="F3" s="4"/>
      <c r="G3" s="4" t="s">
        <v>0</v>
      </c>
      <c r="H3" s="4" t="s">
        <v>1</v>
      </c>
    </row>
    <row r="4" spans="1:7" ht="12.75">
      <c r="A4" s="5" t="s">
        <v>2</v>
      </c>
      <c r="B4" s="1">
        <v>4</v>
      </c>
      <c r="C4" s="1">
        <v>43</v>
      </c>
      <c r="D4" s="1"/>
      <c r="E4" s="1"/>
      <c r="F4" s="1"/>
      <c r="G4" s="6">
        <v>0.02</v>
      </c>
    </row>
    <row r="6" spans="1:3" ht="12.75">
      <c r="A6" s="3">
        <v>38343</v>
      </c>
      <c r="B6" s="2">
        <v>132.65</v>
      </c>
      <c r="C6" s="2">
        <v>10.83</v>
      </c>
    </row>
    <row r="7" spans="2:8" ht="12.75">
      <c r="B7" s="2">
        <f>B6*B$4</f>
        <v>530.6</v>
      </c>
      <c r="C7" s="2">
        <f>C6*C$4</f>
        <v>465.69</v>
      </c>
      <c r="D7" s="2">
        <f>D6*D$4</f>
        <v>0</v>
      </c>
      <c r="E7" s="2">
        <f>E6*E$4</f>
        <v>0</v>
      </c>
      <c r="F7" s="2">
        <f>F6*F$4</f>
        <v>0</v>
      </c>
      <c r="G7" s="2">
        <f>1000-SUM(B7:F7)</f>
        <v>3.7100000000000364</v>
      </c>
      <c r="H7" s="2">
        <f>SUM(B7:G7)</f>
        <v>1000</v>
      </c>
    </row>
    <row r="9" spans="1:8" ht="12.75">
      <c r="A9" s="3">
        <v>38357</v>
      </c>
      <c r="B9" s="2">
        <v>127.41</v>
      </c>
      <c r="C9" s="2">
        <v>10.8</v>
      </c>
      <c r="D9" s="2"/>
      <c r="E9" s="2"/>
      <c r="F9" s="2"/>
      <c r="G9" s="2"/>
      <c r="H9" s="2"/>
    </row>
    <row r="10" spans="1:6" ht="12.75">
      <c r="A10" s="10" t="s">
        <v>29</v>
      </c>
      <c r="B10" s="11">
        <f>B9-B6</f>
        <v>-5.240000000000009</v>
      </c>
      <c r="C10" s="11">
        <f>C9-C6</f>
        <v>-0.02999999999999936</v>
      </c>
      <c r="D10" s="11">
        <f>D9-D6</f>
        <v>0</v>
      </c>
      <c r="E10" s="11">
        <f>E9-E6</f>
        <v>0</v>
      </c>
      <c r="F10" s="11">
        <f>F9-F6</f>
        <v>0</v>
      </c>
    </row>
    <row r="11" spans="1:8" ht="12.75">
      <c r="A11" s="12" t="s">
        <v>30</v>
      </c>
      <c r="B11" s="2">
        <f>B9*B$4</f>
        <v>509.64</v>
      </c>
      <c r="C11" s="2">
        <f>C9*C$4</f>
        <v>464.40000000000003</v>
      </c>
      <c r="D11" s="2">
        <f>D9*D$4</f>
        <v>0</v>
      </c>
      <c r="E11" s="2">
        <f>E9*E$4</f>
        <v>0</v>
      </c>
      <c r="F11" s="2">
        <f>F9*F$4</f>
        <v>0</v>
      </c>
      <c r="G11" s="2">
        <f>ROUND(G7*(1+$G$4*((A9-A6)/365)),2)</f>
        <v>3.71</v>
      </c>
      <c r="H11" s="2">
        <f>SUM(B11:G11)</f>
        <v>977.75</v>
      </c>
    </row>
    <row r="12" spans="1:8" ht="12.75">
      <c r="A12" s="12" t="s">
        <v>31</v>
      </c>
      <c r="B12" s="11">
        <f aca="true" t="shared" si="0" ref="B12:G12">B11-B7</f>
        <v>-20.960000000000036</v>
      </c>
      <c r="C12" s="11">
        <f t="shared" si="0"/>
        <v>-1.2899999999999636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-3.6415315207705135E-14</v>
      </c>
      <c r="H12" s="11">
        <f>SUM(B12:G12)</f>
        <v>-22.250000000000036</v>
      </c>
    </row>
    <row r="13" spans="1:8" ht="12.75">
      <c r="A13" s="12"/>
      <c r="B13" s="11"/>
      <c r="C13" s="11"/>
      <c r="D13" s="11"/>
      <c r="E13" s="11"/>
      <c r="F13" s="11"/>
      <c r="G13" s="11"/>
      <c r="H13" s="11"/>
    </row>
    <row r="14" spans="1:6" ht="12.75">
      <c r="A14" s="3">
        <v>38384</v>
      </c>
      <c r="B14" s="2">
        <v>128.08</v>
      </c>
      <c r="C14" s="2">
        <v>10.9</v>
      </c>
      <c r="D14" s="2"/>
      <c r="E14" s="2"/>
      <c r="F14" s="2"/>
    </row>
    <row r="15" spans="1:6" ht="12.75">
      <c r="A15" s="10" t="s">
        <v>29</v>
      </c>
      <c r="B15" s="11">
        <f>B14-B9</f>
        <v>0.6700000000000159</v>
      </c>
      <c r="C15" s="11">
        <f>C14-C9</f>
        <v>0.09999999999999964</v>
      </c>
      <c r="D15" s="11">
        <f>D14-D9</f>
        <v>0</v>
      </c>
      <c r="E15" s="11">
        <f>E14-E9</f>
        <v>0</v>
      </c>
      <c r="F15" s="11">
        <f>F14-F9</f>
        <v>0</v>
      </c>
    </row>
    <row r="16" spans="1:8" ht="12.75">
      <c r="A16" s="12" t="s">
        <v>30</v>
      </c>
      <c r="B16" s="2">
        <f>B14*B$4</f>
        <v>512.32</v>
      </c>
      <c r="C16" s="2">
        <f>C14*C$4</f>
        <v>468.7</v>
      </c>
      <c r="D16" s="2">
        <f>D14*D$4</f>
        <v>0</v>
      </c>
      <c r="E16" s="2">
        <f>E14*E$4</f>
        <v>0</v>
      </c>
      <c r="F16" s="2">
        <f>F14*F$4</f>
        <v>0</v>
      </c>
      <c r="G16" s="2">
        <f>ROUND(G11*(1+$G$4*((A14-A9)/365)),2)</f>
        <v>3.72</v>
      </c>
      <c r="H16" s="2">
        <f>SUM(B16:G16)</f>
        <v>984.74</v>
      </c>
    </row>
    <row r="17" spans="1:8" ht="12.75">
      <c r="A17" s="12" t="s">
        <v>31</v>
      </c>
      <c r="B17" s="11">
        <f aca="true" t="shared" si="1" ref="B17:G17">B16-B11</f>
        <v>2.6800000000000637</v>
      </c>
      <c r="C17" s="11">
        <f t="shared" si="1"/>
        <v>4.2999999999999545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0.010000000000000231</v>
      </c>
      <c r="H17" s="11">
        <f>SUM(B17:G17)</f>
        <v>6.990000000000018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L-3 Communications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Valued Gateway Client</cp:lastModifiedBy>
  <cp:lastPrinted>2004-12-07T18:32:22Z</cp:lastPrinted>
  <dcterms:created xsi:type="dcterms:W3CDTF">2004-11-03T16:15:59Z</dcterms:created>
  <dcterms:modified xsi:type="dcterms:W3CDTF">2005-02-20T15:30:53Z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-1722256472</vt:i4>
  </property>
  <property fmtid="{D5CDD505-2E9C-101B-9397-08002B2CF9AE}" pid="3" name="_EmailSubject">
    <vt:lpwstr>invest and clipart</vt:lpwstr>
  </property>
  <property fmtid="{D5CDD505-2E9C-101B-9397-08002B2CF9AE}" pid="4" name="_AuthorEmail">
    <vt:lpwstr>Vincent.J.Hale@L-3Com.com</vt:lpwstr>
  </property>
  <property fmtid="{D5CDD505-2E9C-101B-9397-08002B2CF9AE}" pid="5" name="_AuthorEmailDisplayName">
    <vt:lpwstr>Hale, VJ Vincent (7142) @ IS</vt:lpwstr>
  </property>
</Properties>
</file>